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/>
  </bookViews>
  <sheets>
    <sheet name="Planilha1" sheetId="1" r:id="rId1"/>
    <sheet name="Planilha2" sheetId="2" r:id="rId2"/>
    <sheet name="Planilha3" sheetId="3" r:id="rId3"/>
    <sheet name="Planilha4" sheetId="4" r:id="rId4"/>
    <sheet name="Planilha5" sheetId="5" r:id="rId5"/>
  </sheets>
  <calcPr calcId="144525"/>
</workbook>
</file>

<file path=xl/sharedStrings.xml><?xml version="1.0" encoding="utf-8"?>
<sst xmlns="http://schemas.openxmlformats.org/spreadsheetml/2006/main" count="106" uniqueCount="80">
  <si>
    <t>Pesos</t>
  </si>
  <si>
    <t>Alunos</t>
  </si>
  <si>
    <t>Exercício</t>
  </si>
  <si>
    <t>Relatório</t>
  </si>
  <si>
    <t>Planilhas</t>
  </si>
  <si>
    <t>Teorica</t>
  </si>
  <si>
    <t>Prática</t>
  </si>
  <si>
    <t>Média</t>
  </si>
  <si>
    <t>Situação</t>
  </si>
  <si>
    <t>Situação 2</t>
  </si>
  <si>
    <t>Camilla</t>
  </si>
  <si>
    <t>Emelyn</t>
  </si>
  <si>
    <t>Hiury</t>
  </si>
  <si>
    <t>Bruno</t>
  </si>
  <si>
    <t>Vinicius</t>
  </si>
  <si>
    <t>Gilson</t>
  </si>
  <si>
    <t>Jucelio</t>
  </si>
  <si>
    <t>Lucas</t>
  </si>
  <si>
    <t>Liriane</t>
  </si>
  <si>
    <t>Jean</t>
  </si>
  <si>
    <t>Gerson</t>
  </si>
  <si>
    <t>Planilha Financeira Mensal de Controle de Gastos</t>
  </si>
  <si>
    <t>Resumo de Renda e de Gastos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</si>
  <si>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</si>
  <si>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</si>
  <si>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</si>
  <si>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</si>
  <si>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</si>
  <si>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</si>
  <si>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</si>
  <si>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</si>
  <si>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</si>
  <si>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</si>
  <si>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</si>
  <si>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</si>
  <si>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Renda</t>
  </si>
  <si>
    <t>Habitação</t>
  </si>
  <si>
    <t>Saúde</t>
  </si>
  <si>
    <t>Transporte</t>
  </si>
  <si>
    <t>Automóvel</t>
  </si>
  <si>
    <t>Despesas Pessoais</t>
  </si>
  <si>
    <t>Lazer</t>
  </si>
  <si>
    <t>Cartões de Crédito</t>
  </si>
  <si>
    <t>Dependentes</t>
  </si>
  <si>
    <t>Alimentação</t>
  </si>
  <si>
    <t>Total de Gastos</t>
  </si>
  <si>
    <t>Percentual dos Gastos</t>
  </si>
  <si>
    <t>Percentual Total Gasto da Renda</t>
  </si>
  <si>
    <t>Percentual Total Poupado da Renda</t>
  </si>
  <si>
    <t>Item Financiado</t>
  </si>
  <si>
    <t>Valor Total</t>
  </si>
  <si>
    <t>Entrada</t>
  </si>
  <si>
    <t>Valor Financiado</t>
  </si>
  <si>
    <t>Nº de parcelas</t>
  </si>
  <si>
    <t>Taxa de juros</t>
  </si>
  <si>
    <t>Valor da Parcela</t>
  </si>
  <si>
    <t>Total Financiado</t>
  </si>
  <si>
    <t>Carro</t>
  </si>
  <si>
    <t>Tipo de investimento</t>
  </si>
  <si>
    <t>Valor a ser acumulado</t>
  </si>
  <si>
    <t>Nº  de parcelas</t>
  </si>
  <si>
    <t>Taxa de Juros</t>
  </si>
  <si>
    <t>Poupança</t>
  </si>
  <si>
    <t>Financiamento</t>
  </si>
  <si>
    <t>Valor da Casa</t>
  </si>
  <si>
    <t>Valor da Entrada</t>
  </si>
  <si>
    <t>Qtde. de Parcelas</t>
  </si>
  <si>
    <t>Valor Total Pago</t>
  </si>
  <si>
    <t>Valor Total Pago com Juros</t>
  </si>
  <si>
    <t>valor desejado</t>
  </si>
  <si>
    <t>valor entrada</t>
  </si>
  <si>
    <t>Qtde Parcelas</t>
  </si>
  <si>
    <t>Taxa de rendimento</t>
  </si>
  <si>
    <t>Valor Parcela</t>
  </si>
  <si>
    <t>Valor total investido</t>
  </si>
  <si>
    <t>Valor total dos Juros aprox.</t>
  </si>
  <si>
    <t>Data de Entrada</t>
  </si>
  <si>
    <t>Data de Validade</t>
  </si>
  <si>
    <t>Diferença de Data</t>
  </si>
  <si>
    <t>Aceito ou Não</t>
  </si>
</sst>
</file>

<file path=xl/styles.xml><?xml version="1.0" encoding="utf-8"?>
<styleSheet xmlns="http://schemas.openxmlformats.org/spreadsheetml/2006/main">
  <numFmts count="6">
    <numFmt numFmtId="176" formatCode="&quot;£&quot;#,##0.00_);[Red]\(&quot;£&quot;#,##0.00\)"/>
    <numFmt numFmtId="8" formatCode="&quot;£&quot;#,##0.00;[Red]\-&quot;£&quot;#,##0.00"/>
    <numFmt numFmtId="43" formatCode="_-* #,##0.00_-;\-* #,##0.00_-;_-* &quot;-&quot;??_-;_-@_-"/>
    <numFmt numFmtId="44" formatCode="_-&quot;£&quot;* #,##0.00_-;\-&quot;£&quot;* #,##0.00_-;_-&quot;£&quot;* &quot;-&quot;??_-;_-@_-"/>
    <numFmt numFmtId="41" formatCode="_-* #,##0_-;\-* #,##0_-;_-* &quot;-&quot;_-;_-@_-"/>
    <numFmt numFmtId="42" formatCode="_-&quot;£&quot;* #,##0_-;\-&quot;£&quot;* #,##0_-;_-&quot;£&quot;* &quot;-&quot;_-;_-@_-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1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13" borderId="7" applyNumberFormat="0" applyFon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8" borderId="6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8" borderId="9" applyNumberFormat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58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9" fontId="0" fillId="0" borderId="0" xfId="47" applyNumberFormat="1">
      <alignment vertical="center"/>
    </xf>
    <xf numFmtId="8" fontId="0" fillId="0" borderId="0" xfId="0" applyNumberFormat="1">
      <alignment vertical="center"/>
    </xf>
    <xf numFmtId="10" fontId="0" fillId="0" borderId="0" xfId="47" applyNumberFormat="1">
      <alignment vertical="center"/>
    </xf>
    <xf numFmtId="0" fontId="0" fillId="0" borderId="1" xfId="0" applyBorder="1">
      <alignment vertical="center"/>
    </xf>
    <xf numFmtId="44" fontId="0" fillId="0" borderId="1" xfId="0" applyNumberFormat="1" applyBorder="1">
      <alignment vertical="center"/>
    </xf>
    <xf numFmtId="44" fontId="0" fillId="0" borderId="1" xfId="27" applyBorder="1">
      <alignment vertical="center"/>
    </xf>
    <xf numFmtId="10" fontId="0" fillId="0" borderId="0" xfId="0" applyNumberFormat="1">
      <alignment vertical="center"/>
    </xf>
    <xf numFmtId="10" fontId="0" fillId="0" borderId="1" xfId="0" applyNumberFormat="1" applyBorder="1">
      <alignment vertical="center"/>
    </xf>
    <xf numFmtId="8" fontId="0" fillId="0" borderId="1" xfId="0" applyNumberFormat="1" applyBorder="1">
      <alignment vertical="center"/>
    </xf>
    <xf numFmtId="9" fontId="0" fillId="0" borderId="0" xfId="47">
      <alignment vertic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1">
    <dxf>
      <fill>
        <patternFill patternType="solid">
          <bgColor theme="9" tint="-0.2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Planilha1!$B$2</c:f>
              <c:strCache>
                <c:ptCount val="1"/>
                <c:pt idx="0">
                  <c:v>Exercício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Planilha1!$A$3:$A$13</c:f>
              <c:strCache>
                <c:ptCount val="11"/>
                <c:pt idx="0">
                  <c:v>Camilla</c:v>
                </c:pt>
                <c:pt idx="1">
                  <c:v>Emelyn</c:v>
                </c:pt>
                <c:pt idx="2">
                  <c:v>Hiury</c:v>
                </c:pt>
                <c:pt idx="3">
                  <c:v>Bruno</c:v>
                </c:pt>
                <c:pt idx="4">
                  <c:v>Vinicius</c:v>
                </c:pt>
                <c:pt idx="5">
                  <c:v>Gilson</c:v>
                </c:pt>
                <c:pt idx="6">
                  <c:v>Jucelio</c:v>
                </c:pt>
                <c:pt idx="7">
                  <c:v>Lucas</c:v>
                </c:pt>
                <c:pt idx="8">
                  <c:v>Liriane</c:v>
                </c:pt>
                <c:pt idx="9">
                  <c:v>Jean</c:v>
                </c:pt>
                <c:pt idx="10">
                  <c:v>Gerson</c:v>
                </c:pt>
              </c:strCache>
            </c:strRef>
          </c:cat>
          <c:val>
            <c:numRef>
              <c:f>Planilha1!$B$3:$B$13</c:f>
              <c:numCache>
                <c:formatCode>General</c:formatCode>
                <c:ptCount val="11"/>
                <c:pt idx="0">
                  <c:v>20</c:v>
                </c:pt>
                <c:pt idx="1">
                  <c:v>12</c:v>
                </c:pt>
                <c:pt idx="2">
                  <c:v>20</c:v>
                </c:pt>
                <c:pt idx="3">
                  <c:v>5</c:v>
                </c:pt>
                <c:pt idx="4">
                  <c:v>20</c:v>
                </c:pt>
                <c:pt idx="5">
                  <c:v>15</c:v>
                </c:pt>
                <c:pt idx="6">
                  <c:v>15</c:v>
                </c:pt>
                <c:pt idx="7">
                  <c:v>20</c:v>
                </c:pt>
                <c:pt idx="8">
                  <c:v>20</c:v>
                </c:pt>
                <c:pt idx="9">
                  <c:v>12</c:v>
                </c:pt>
                <c:pt idx="10">
                  <c:v>20</c:v>
                </c:pt>
              </c:numCache>
            </c:numRef>
          </c:val>
        </c:ser>
        <c:ser>
          <c:idx val="1"/>
          <c:order val="1"/>
          <c:tx>
            <c:strRef>
              <c:f>Planilha1!$C$2</c:f>
              <c:strCache>
                <c:ptCount val="1"/>
                <c:pt idx="0">
                  <c:v>Relatório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Planilha1!$A$3:$A$13</c:f>
              <c:strCache>
                <c:ptCount val="11"/>
                <c:pt idx="0">
                  <c:v>Camilla</c:v>
                </c:pt>
                <c:pt idx="1">
                  <c:v>Emelyn</c:v>
                </c:pt>
                <c:pt idx="2">
                  <c:v>Hiury</c:v>
                </c:pt>
                <c:pt idx="3">
                  <c:v>Bruno</c:v>
                </c:pt>
                <c:pt idx="4">
                  <c:v>Vinicius</c:v>
                </c:pt>
                <c:pt idx="5">
                  <c:v>Gilson</c:v>
                </c:pt>
                <c:pt idx="6">
                  <c:v>Jucelio</c:v>
                </c:pt>
                <c:pt idx="7">
                  <c:v>Lucas</c:v>
                </c:pt>
                <c:pt idx="8">
                  <c:v>Liriane</c:v>
                </c:pt>
                <c:pt idx="9">
                  <c:v>Jean</c:v>
                </c:pt>
                <c:pt idx="10">
                  <c:v>Gerson</c:v>
                </c:pt>
              </c:strCache>
            </c:strRef>
          </c:cat>
          <c:val>
            <c:numRef>
              <c:f>Planilha1!$C$3:$C$13</c:f>
              <c:numCache>
                <c:formatCode>General</c:formatCode>
                <c:ptCount val="11"/>
                <c:pt idx="0">
                  <c:v>45</c:v>
                </c:pt>
                <c:pt idx="1">
                  <c:v>50</c:v>
                </c:pt>
                <c:pt idx="2">
                  <c:v>40</c:v>
                </c:pt>
                <c:pt idx="3">
                  <c:v>10</c:v>
                </c:pt>
                <c:pt idx="4">
                  <c:v>45</c:v>
                </c:pt>
                <c:pt idx="5">
                  <c:v>50</c:v>
                </c:pt>
                <c:pt idx="6">
                  <c:v>45</c:v>
                </c:pt>
                <c:pt idx="7">
                  <c:v>43</c:v>
                </c:pt>
                <c:pt idx="8">
                  <c:v>45</c:v>
                </c:pt>
                <c:pt idx="9">
                  <c:v>40</c:v>
                </c:pt>
                <c:pt idx="10">
                  <c:v>45</c:v>
                </c:pt>
              </c:numCache>
            </c:numRef>
          </c:val>
        </c:ser>
        <c:ser>
          <c:idx val="2"/>
          <c:order val="2"/>
          <c:tx>
            <c:strRef>
              <c:f>Planilha1!$D$2</c:f>
              <c:strCache>
                <c:ptCount val="1"/>
                <c:pt idx="0">
                  <c:v>Planilhas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Planilha1!$A$3:$A$13</c:f>
              <c:strCache>
                <c:ptCount val="11"/>
                <c:pt idx="0">
                  <c:v>Camilla</c:v>
                </c:pt>
                <c:pt idx="1">
                  <c:v>Emelyn</c:v>
                </c:pt>
                <c:pt idx="2">
                  <c:v>Hiury</c:v>
                </c:pt>
                <c:pt idx="3">
                  <c:v>Bruno</c:v>
                </c:pt>
                <c:pt idx="4">
                  <c:v>Vinicius</c:v>
                </c:pt>
                <c:pt idx="5">
                  <c:v>Gilson</c:v>
                </c:pt>
                <c:pt idx="6">
                  <c:v>Jucelio</c:v>
                </c:pt>
                <c:pt idx="7">
                  <c:v>Lucas</c:v>
                </c:pt>
                <c:pt idx="8">
                  <c:v>Liriane</c:v>
                </c:pt>
                <c:pt idx="9">
                  <c:v>Jean</c:v>
                </c:pt>
                <c:pt idx="10">
                  <c:v>Gerson</c:v>
                </c:pt>
              </c:strCache>
            </c:strRef>
          </c:cat>
          <c:val>
            <c:numRef>
              <c:f>Planilha1!$D$3:$D$13</c:f>
              <c:numCache>
                <c:formatCode>General</c:formatCode>
                <c:ptCount val="11"/>
                <c:pt idx="0">
                  <c:v>30</c:v>
                </c:pt>
                <c:pt idx="1">
                  <c:v>30</c:v>
                </c:pt>
                <c:pt idx="2">
                  <c:v>25</c:v>
                </c:pt>
                <c:pt idx="3">
                  <c:v>15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25</c:v>
                </c:pt>
                <c:pt idx="10">
                  <c:v>25</c:v>
                </c:pt>
              </c:numCache>
            </c:numRef>
          </c:val>
        </c:ser>
        <c:ser>
          <c:idx val="3"/>
          <c:order val="3"/>
          <c:tx>
            <c:strRef>
              <c:f>Planilha1!$E$2</c:f>
              <c:strCache>
                <c:ptCount val="1"/>
                <c:pt idx="0">
                  <c:v>Teorica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Planilha1!$A$3:$A$13</c:f>
              <c:strCache>
                <c:ptCount val="11"/>
                <c:pt idx="0">
                  <c:v>Camilla</c:v>
                </c:pt>
                <c:pt idx="1">
                  <c:v>Emelyn</c:v>
                </c:pt>
                <c:pt idx="2">
                  <c:v>Hiury</c:v>
                </c:pt>
                <c:pt idx="3">
                  <c:v>Bruno</c:v>
                </c:pt>
                <c:pt idx="4">
                  <c:v>Vinicius</c:v>
                </c:pt>
                <c:pt idx="5">
                  <c:v>Gilson</c:v>
                </c:pt>
                <c:pt idx="6">
                  <c:v>Jucelio</c:v>
                </c:pt>
                <c:pt idx="7">
                  <c:v>Lucas</c:v>
                </c:pt>
                <c:pt idx="8">
                  <c:v>Liriane</c:v>
                </c:pt>
                <c:pt idx="9">
                  <c:v>Jean</c:v>
                </c:pt>
                <c:pt idx="10">
                  <c:v>Gerson</c:v>
                </c:pt>
              </c:strCache>
            </c:strRef>
          </c:cat>
          <c:val>
            <c:numRef>
              <c:f>Planilha1!$E$3:$E$13</c:f>
              <c:numCache>
                <c:formatCode>General</c:formatCode>
                <c:ptCount val="11"/>
                <c:pt idx="0">
                  <c:v>35</c:v>
                </c:pt>
                <c:pt idx="1">
                  <c:v>40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45</c:v>
                </c:pt>
                <c:pt idx="6">
                  <c:v>50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50</c:v>
                </c:pt>
              </c:numCache>
            </c:numRef>
          </c:val>
        </c:ser>
        <c:ser>
          <c:idx val="4"/>
          <c:order val="4"/>
          <c:tx>
            <c:strRef>
              <c:f>Planilha1!$F$2</c:f>
              <c:strCache>
                <c:ptCount val="1"/>
                <c:pt idx="0">
                  <c:v>Prática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Planilha1!$A$3:$A$13</c:f>
              <c:strCache>
                <c:ptCount val="11"/>
                <c:pt idx="0">
                  <c:v>Camilla</c:v>
                </c:pt>
                <c:pt idx="1">
                  <c:v>Emelyn</c:v>
                </c:pt>
                <c:pt idx="2">
                  <c:v>Hiury</c:v>
                </c:pt>
                <c:pt idx="3">
                  <c:v>Bruno</c:v>
                </c:pt>
                <c:pt idx="4">
                  <c:v>Vinicius</c:v>
                </c:pt>
                <c:pt idx="5">
                  <c:v>Gilson</c:v>
                </c:pt>
                <c:pt idx="6">
                  <c:v>Jucelio</c:v>
                </c:pt>
                <c:pt idx="7">
                  <c:v>Lucas</c:v>
                </c:pt>
                <c:pt idx="8">
                  <c:v>Liriane</c:v>
                </c:pt>
                <c:pt idx="9">
                  <c:v>Jean</c:v>
                </c:pt>
                <c:pt idx="10">
                  <c:v>Gerson</c:v>
                </c:pt>
              </c:strCache>
            </c:strRef>
          </c:cat>
          <c:val>
            <c:numRef>
              <c:f>Planilha1!$F$3:$F$13</c:f>
              <c:numCache>
                <c:formatCode>General</c:formatCode>
                <c:ptCount val="11"/>
                <c:pt idx="0">
                  <c:v>50</c:v>
                </c:pt>
                <c:pt idx="1">
                  <c:v>50</c:v>
                </c:pt>
                <c:pt idx="2">
                  <c:v>45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40</c:v>
                </c:pt>
                <c:pt idx="10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5494878"/>
        <c:axId val="473004274"/>
      </c:barChart>
      <c:catAx>
        <c:axId val="32549487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73004274"/>
        <c:crosses val="autoZero"/>
        <c:auto val="1"/>
        <c:lblAlgn val="ctr"/>
        <c:lblOffset val="100"/>
        <c:noMultiLvlLbl val="0"/>
      </c:catAx>
      <c:valAx>
        <c:axId val="47300427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2549487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178435</xdr:colOff>
      <xdr:row>13</xdr:row>
      <xdr:rowOff>193040</xdr:rowOff>
    </xdr:from>
    <xdr:to>
      <xdr:col>6</xdr:col>
      <xdr:colOff>559435</xdr:colOff>
      <xdr:row>27</xdr:row>
      <xdr:rowOff>135890</xdr:rowOff>
    </xdr:to>
    <xdr:graphicFrame>
      <xdr:nvGraphicFramePr>
        <xdr:cNvPr id="2" name="Chart 1"/>
        <xdr:cNvGraphicFramePr/>
      </xdr:nvGraphicFramePr>
      <xdr:xfrm>
        <a:off x="1016635" y="279336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2:I13" totalsRowShown="0">
  <autoFilter ref="A2:I13"/>
  <tableColumns count="9">
    <tableColumn id="1" name="Alunos"/>
    <tableColumn id="2" name="Exercício"/>
    <tableColumn id="3" name="Relatório"/>
    <tableColumn id="4" name="Planilhas"/>
    <tableColumn id="5" name="Teorica"/>
    <tableColumn id="6" name="Prática"/>
    <tableColumn id="7" name="Média"/>
    <tableColumn id="8" name="Situação"/>
    <tableColumn id="9" name="Situação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tabSelected="1" zoomScale="140" zoomScaleNormal="140" workbookViewId="0">
      <selection activeCell="H3" sqref="H3"/>
    </sheetView>
  </sheetViews>
  <sheetFormatPr defaultColWidth="8.8" defaultRowHeight="15.75"/>
  <sheetData>
    <row r="1" spans="1:7">
      <c r="A1" t="s">
        <v>0</v>
      </c>
      <c r="B1">
        <v>20</v>
      </c>
      <c r="C1">
        <v>30</v>
      </c>
      <c r="D1">
        <v>50</v>
      </c>
      <c r="E1">
        <v>50</v>
      </c>
      <c r="F1">
        <v>50</v>
      </c>
      <c r="G1">
        <v>200</v>
      </c>
    </row>
    <row r="2" spans="1:9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</row>
    <row r="3" spans="1:9">
      <c r="A3" t="s">
        <v>10</v>
      </c>
      <c r="B3">
        <v>20</v>
      </c>
      <c r="C3">
        <v>45</v>
      </c>
      <c r="D3">
        <v>30</v>
      </c>
      <c r="E3">
        <v>35</v>
      </c>
      <c r="F3">
        <v>50</v>
      </c>
      <c r="G3">
        <f>SUM(B3:F3)</f>
        <v>180</v>
      </c>
      <c r="H3" t="str">
        <f>IF(G3&gt;=140,"Aprovado","Reprovado")</f>
        <v>Aprovado</v>
      </c>
      <c r="I3" t="str">
        <f>IF(G3&gt;=140,"Aprovado",IF(G3&gt;=100,"Em exame","Reprovado"))</f>
        <v>Aprovado</v>
      </c>
    </row>
    <row r="4" spans="1:9">
      <c r="A4" t="s">
        <v>11</v>
      </c>
      <c r="B4">
        <v>12</v>
      </c>
      <c r="C4">
        <v>50</v>
      </c>
      <c r="D4">
        <v>30</v>
      </c>
      <c r="E4">
        <v>40</v>
      </c>
      <c r="F4">
        <v>50</v>
      </c>
      <c r="G4">
        <f t="shared" ref="G4:G13" si="0">SUM(B4:F4)</f>
        <v>182</v>
      </c>
      <c r="H4" t="str">
        <f t="shared" ref="H4:H13" si="1">IF(G4&gt;=140,"Aprovado","Reprovado")</f>
        <v>Aprovado</v>
      </c>
      <c r="I4" t="str">
        <f t="shared" ref="I4:I13" si="2">IF(G4&gt;=140,"Aprovado",IF(G4&gt;=100,"Em exame","Reprovado"))</f>
        <v>Aprovado</v>
      </c>
    </row>
    <row r="5" spans="1:9">
      <c r="A5" t="s">
        <v>12</v>
      </c>
      <c r="B5">
        <v>20</v>
      </c>
      <c r="C5">
        <v>40</v>
      </c>
      <c r="D5">
        <v>25</v>
      </c>
      <c r="E5">
        <v>35</v>
      </c>
      <c r="F5">
        <v>45</v>
      </c>
      <c r="G5">
        <f t="shared" si="0"/>
        <v>165</v>
      </c>
      <c r="H5" t="str">
        <f t="shared" si="1"/>
        <v>Aprovado</v>
      </c>
      <c r="I5" t="str">
        <f t="shared" si="2"/>
        <v>Aprovado</v>
      </c>
    </row>
    <row r="6" spans="1:9">
      <c r="A6" t="s">
        <v>13</v>
      </c>
      <c r="B6">
        <v>5</v>
      </c>
      <c r="C6">
        <v>10</v>
      </c>
      <c r="D6">
        <v>15</v>
      </c>
      <c r="E6">
        <v>40</v>
      </c>
      <c r="F6">
        <v>50</v>
      </c>
      <c r="G6">
        <f t="shared" si="0"/>
        <v>120</v>
      </c>
      <c r="H6" t="str">
        <f t="shared" si="1"/>
        <v>Reprovado</v>
      </c>
      <c r="I6" t="str">
        <f t="shared" si="2"/>
        <v>Em exame</v>
      </c>
    </row>
    <row r="7" spans="1:9">
      <c r="A7" t="s">
        <v>14</v>
      </c>
      <c r="B7">
        <v>20</v>
      </c>
      <c r="C7">
        <v>45</v>
      </c>
      <c r="D7">
        <v>30</v>
      </c>
      <c r="E7">
        <v>45</v>
      </c>
      <c r="F7">
        <v>50</v>
      </c>
      <c r="G7">
        <f t="shared" si="0"/>
        <v>190</v>
      </c>
      <c r="H7" t="str">
        <f t="shared" si="1"/>
        <v>Aprovado</v>
      </c>
      <c r="I7" t="str">
        <f t="shared" si="2"/>
        <v>Aprovado</v>
      </c>
    </row>
    <row r="8" spans="1:9">
      <c r="A8" t="s">
        <v>15</v>
      </c>
      <c r="B8">
        <v>15</v>
      </c>
      <c r="C8">
        <v>50</v>
      </c>
      <c r="D8">
        <v>30</v>
      </c>
      <c r="E8">
        <v>45</v>
      </c>
      <c r="F8">
        <v>50</v>
      </c>
      <c r="G8">
        <f t="shared" si="0"/>
        <v>190</v>
      </c>
      <c r="H8" t="str">
        <f t="shared" si="1"/>
        <v>Aprovado</v>
      </c>
      <c r="I8" t="str">
        <f t="shared" si="2"/>
        <v>Aprovado</v>
      </c>
    </row>
    <row r="9" spans="1:9">
      <c r="A9" t="s">
        <v>16</v>
      </c>
      <c r="B9">
        <v>15</v>
      </c>
      <c r="C9">
        <v>45</v>
      </c>
      <c r="D9">
        <v>30</v>
      </c>
      <c r="E9">
        <v>50</v>
      </c>
      <c r="F9">
        <v>50</v>
      </c>
      <c r="G9">
        <f t="shared" si="0"/>
        <v>190</v>
      </c>
      <c r="H9" t="str">
        <f t="shared" si="1"/>
        <v>Aprovado</v>
      </c>
      <c r="I9" t="str">
        <f t="shared" si="2"/>
        <v>Aprovado</v>
      </c>
    </row>
    <row r="10" spans="1:9">
      <c r="A10" t="s">
        <v>17</v>
      </c>
      <c r="B10">
        <v>20</v>
      </c>
      <c r="C10">
        <v>43</v>
      </c>
      <c r="D10">
        <v>30</v>
      </c>
      <c r="E10">
        <v>50</v>
      </c>
      <c r="F10">
        <v>50</v>
      </c>
      <c r="G10">
        <f t="shared" si="0"/>
        <v>193</v>
      </c>
      <c r="H10" t="str">
        <f t="shared" si="1"/>
        <v>Aprovado</v>
      </c>
      <c r="I10" t="str">
        <f t="shared" si="2"/>
        <v>Aprovado</v>
      </c>
    </row>
    <row r="11" spans="1:9">
      <c r="A11" t="s">
        <v>18</v>
      </c>
      <c r="B11">
        <v>20</v>
      </c>
      <c r="C11">
        <v>45</v>
      </c>
      <c r="D11">
        <v>30</v>
      </c>
      <c r="E11">
        <v>45</v>
      </c>
      <c r="F11">
        <v>50</v>
      </c>
      <c r="G11">
        <f t="shared" si="0"/>
        <v>190</v>
      </c>
      <c r="H11" t="str">
        <f t="shared" si="1"/>
        <v>Aprovado</v>
      </c>
      <c r="I11" t="str">
        <f t="shared" si="2"/>
        <v>Aprovado</v>
      </c>
    </row>
    <row r="12" spans="1:9">
      <c r="A12" t="s">
        <v>19</v>
      </c>
      <c r="B12">
        <v>12</v>
      </c>
      <c r="C12">
        <v>40</v>
      </c>
      <c r="D12">
        <v>25</v>
      </c>
      <c r="E12">
        <v>40</v>
      </c>
      <c r="F12">
        <v>40</v>
      </c>
      <c r="G12">
        <f t="shared" si="0"/>
        <v>157</v>
      </c>
      <c r="H12" t="str">
        <f t="shared" si="1"/>
        <v>Aprovado</v>
      </c>
      <c r="I12" t="str">
        <f t="shared" si="2"/>
        <v>Aprovado</v>
      </c>
    </row>
    <row r="13" spans="1:9">
      <c r="A13" t="s">
        <v>20</v>
      </c>
      <c r="B13">
        <v>20</v>
      </c>
      <c r="C13">
        <v>45</v>
      </c>
      <c r="D13">
        <v>25</v>
      </c>
      <c r="E13">
        <v>50</v>
      </c>
      <c r="F13">
        <v>50</v>
      </c>
      <c r="G13">
        <f t="shared" si="0"/>
        <v>190</v>
      </c>
      <c r="H13" t="str">
        <f t="shared" si="1"/>
        <v>Aprovado</v>
      </c>
      <c r="I13" t="str">
        <f t="shared" si="2"/>
        <v>Aprovado</v>
      </c>
    </row>
  </sheetData>
  <conditionalFormatting sqref="H3">
    <cfRule type="expression" dxfId="0" priority="1">
      <formula>(H3="Aprovado")</formula>
    </cfRule>
  </conditionalFormatting>
  <pageMargins left="0.75" right="0.75" top="1" bottom="1" header="0.5" footer="0.5"/>
  <headerFooter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zoomScale="250" zoomScaleNormal="250" topLeftCell="A15" workbookViewId="0">
      <selection activeCell="B26" sqref="B26"/>
    </sheetView>
  </sheetViews>
  <sheetFormatPr defaultColWidth="8.8" defaultRowHeight="15.75"/>
  <cols>
    <col min="1" max="1" width="41.2" customWidth="1"/>
    <col min="2" max="2" width="13.6"/>
  </cols>
  <sheetData>
    <row r="1" spans="1:1">
      <c r="A1" t="s">
        <v>21</v>
      </c>
    </row>
    <row r="2" spans="1:13">
      <c r="A2" t="s">
        <v>22</v>
      </c>
      <c r="B2" t="s">
        <v>23</v>
      </c>
      <c r="C2" t="s">
        <v>24</v>
      </c>
      <c r="D2" t="s">
        <v>25</v>
      </c>
      <c r="E2" t="s">
        <v>26</v>
      </c>
      <c r="F2" t="s">
        <v>27</v>
      </c>
      <c r="G2" t="s">
        <v>28</v>
      </c>
      <c r="H2" t="s">
        <v>29</v>
      </c>
      <c r="I2" t="s">
        <v>30</v>
      </c>
      <c r="J2" t="s">
        <v>31</v>
      </c>
      <c r="K2" t="s">
        <v>32</v>
      </c>
      <c r="L2" t="s">
        <v>33</v>
      </c>
      <c r="M2" t="s">
        <v>34</v>
      </c>
    </row>
    <row r="3" spans="1:2">
      <c r="A3" t="s">
        <v>35</v>
      </c>
      <c r="B3" s="3">
        <v>5699</v>
      </c>
    </row>
    <row r="4" spans="1:2">
      <c r="A4" t="s">
        <v>36</v>
      </c>
      <c r="B4" s="3">
        <v>1604.9</v>
      </c>
    </row>
    <row r="5" spans="1:2">
      <c r="A5" t="s">
        <v>37</v>
      </c>
      <c r="B5" s="3">
        <v>159.52</v>
      </c>
    </row>
    <row r="6" spans="1:2">
      <c r="A6" t="s">
        <v>38</v>
      </c>
      <c r="B6" s="3">
        <v>267.48</v>
      </c>
    </row>
    <row r="7" spans="1:2">
      <c r="A7" t="s">
        <v>39</v>
      </c>
      <c r="B7" s="3">
        <v>387.45</v>
      </c>
    </row>
    <row r="8" spans="1:2">
      <c r="A8" t="s">
        <v>40</v>
      </c>
      <c r="B8" s="3">
        <v>526.15</v>
      </c>
    </row>
    <row r="9" spans="1:2">
      <c r="A9" t="s">
        <v>41</v>
      </c>
      <c r="B9" s="3">
        <v>375.45</v>
      </c>
    </row>
    <row r="10" spans="1:2">
      <c r="A10" t="s">
        <v>42</v>
      </c>
      <c r="B10" s="3">
        <v>530.25</v>
      </c>
    </row>
    <row r="11" spans="1:2">
      <c r="A11" t="s">
        <v>43</v>
      </c>
      <c r="B11" s="3">
        <v>936.43</v>
      </c>
    </row>
    <row r="12" spans="1:2">
      <c r="A12" t="s">
        <v>44</v>
      </c>
      <c r="B12" s="3">
        <v>1200</v>
      </c>
    </row>
    <row r="13" spans="1:2">
      <c r="A13" t="s">
        <v>45</v>
      </c>
      <c r="B13" s="3">
        <f>SUM(B4:B12)</f>
        <v>5987.63</v>
      </c>
    </row>
    <row r="15" spans="1:13">
      <c r="A15" t="s">
        <v>46</v>
      </c>
      <c r="B15" t="s">
        <v>23</v>
      </c>
      <c r="C15" t="s">
        <v>24</v>
      </c>
      <c r="D15" t="s">
        <v>25</v>
      </c>
      <c r="E15" t="s">
        <v>26</v>
      </c>
      <c r="F15" t="s">
        <v>27</v>
      </c>
      <c r="G15" t="s">
        <v>28</v>
      </c>
      <c r="H15" t="s">
        <v>29</v>
      </c>
      <c r="I15" t="s">
        <v>30</v>
      </c>
      <c r="J15" t="s">
        <v>31</v>
      </c>
      <c r="K15" t="s">
        <v>32</v>
      </c>
      <c r="L15" t="s">
        <v>33</v>
      </c>
      <c r="M15" t="s">
        <v>34</v>
      </c>
    </row>
    <row r="16" spans="1:2">
      <c r="A16" t="s">
        <v>36</v>
      </c>
      <c r="B16" s="13">
        <f>(B4/$B$3)</f>
        <v>0.281610808913845</v>
      </c>
    </row>
    <row r="17" spans="1:2">
      <c r="A17" t="s">
        <v>37</v>
      </c>
      <c r="B17" s="13">
        <f t="shared" ref="B17:B25" si="0">(B5/$B$3)</f>
        <v>0.0279908755922092</v>
      </c>
    </row>
    <row r="18" spans="1:2">
      <c r="A18" t="s">
        <v>38</v>
      </c>
      <c r="B18" s="13">
        <f t="shared" si="0"/>
        <v>0.0469345499210388</v>
      </c>
    </row>
    <row r="19" spans="1:2">
      <c r="A19" t="s">
        <v>39</v>
      </c>
      <c r="B19" s="13">
        <f t="shared" si="0"/>
        <v>0.0679856115107914</v>
      </c>
    </row>
    <row r="20" spans="1:2">
      <c r="A20" t="s">
        <v>40</v>
      </c>
      <c r="B20" s="13">
        <f t="shared" si="0"/>
        <v>0.0923232145990525</v>
      </c>
    </row>
    <row r="21" spans="1:2">
      <c r="A21" t="s">
        <v>41</v>
      </c>
      <c r="B21" s="13">
        <f t="shared" si="0"/>
        <v>0.0658799789436743</v>
      </c>
    </row>
    <row r="22" spans="1:2">
      <c r="A22" t="s">
        <v>42</v>
      </c>
      <c r="B22" s="13">
        <f t="shared" si="0"/>
        <v>0.0930426390594841</v>
      </c>
    </row>
    <row r="23" spans="1:2">
      <c r="A23" t="s">
        <v>43</v>
      </c>
      <c r="B23" s="13">
        <f t="shared" si="0"/>
        <v>0.164314792068784</v>
      </c>
    </row>
    <row r="24" spans="1:2">
      <c r="A24" t="s">
        <v>44</v>
      </c>
      <c r="B24" s="13">
        <f t="shared" si="0"/>
        <v>0.210563256711704</v>
      </c>
    </row>
    <row r="25" spans="1:2">
      <c r="A25" t="s">
        <v>47</v>
      </c>
      <c r="B25" s="13">
        <f t="shared" si="0"/>
        <v>1.05064572732058</v>
      </c>
    </row>
    <row r="26" spans="1:2">
      <c r="A26" t="s">
        <v>48</v>
      </c>
      <c r="B26" s="13">
        <f>100%-B25</f>
        <v>-0.0506457273205825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zoomScale="210" zoomScaleNormal="210" topLeftCell="C1" workbookViewId="0">
      <selection activeCell="E2" sqref="E2"/>
    </sheetView>
  </sheetViews>
  <sheetFormatPr defaultColWidth="8.8" defaultRowHeight="15.75" outlineLevelRow="4" outlineLevelCol="7"/>
  <cols>
    <col min="1" max="1" width="18" customWidth="1"/>
    <col min="2" max="2" width="19" customWidth="1"/>
    <col min="4" max="4" width="14.2" customWidth="1"/>
    <col min="5" max="5" width="12.6" customWidth="1"/>
    <col min="6" max="6" width="11.7" customWidth="1"/>
    <col min="7" max="7" width="13.8" customWidth="1"/>
    <col min="8" max="8" width="12.5"/>
  </cols>
  <sheetData>
    <row r="1" spans="1:8">
      <c r="A1" t="s">
        <v>49</v>
      </c>
      <c r="B1" t="s">
        <v>50</v>
      </c>
      <c r="C1" t="s">
        <v>51</v>
      </c>
      <c r="D1" t="s">
        <v>52</v>
      </c>
      <c r="E1" t="s">
        <v>53</v>
      </c>
      <c r="F1" t="s">
        <v>54</v>
      </c>
      <c r="G1" t="s">
        <v>55</v>
      </c>
      <c r="H1" t="s">
        <v>56</v>
      </c>
    </row>
    <row r="2" spans="1:8">
      <c r="A2" t="s">
        <v>57</v>
      </c>
      <c r="B2">
        <v>44000</v>
      </c>
      <c r="C2">
        <v>10000</v>
      </c>
      <c r="D2">
        <v>34000</v>
      </c>
      <c r="E2">
        <v>48</v>
      </c>
      <c r="F2" s="10">
        <v>0.0139</v>
      </c>
      <c r="G2" s="5">
        <f>PMT(F2,E2,D2)*-1</f>
        <v>975.451558105163</v>
      </c>
      <c r="H2">
        <f>E2*G2</f>
        <v>46821.6747890478</v>
      </c>
    </row>
    <row r="4" spans="1:6">
      <c r="A4" s="7" t="s">
        <v>58</v>
      </c>
      <c r="B4" s="7" t="s">
        <v>59</v>
      </c>
      <c r="C4" s="7" t="s">
        <v>51</v>
      </c>
      <c r="D4" s="7" t="s">
        <v>60</v>
      </c>
      <c r="E4" s="7" t="s">
        <v>61</v>
      </c>
      <c r="F4" s="7" t="s">
        <v>55</v>
      </c>
    </row>
    <row r="5" spans="1:6">
      <c r="A5" s="7" t="s">
        <v>62</v>
      </c>
      <c r="B5" s="8">
        <v>1000000</v>
      </c>
      <c r="C5" s="9">
        <v>500</v>
      </c>
      <c r="D5" s="7">
        <v>360</v>
      </c>
      <c r="E5" s="11">
        <v>0.0068</v>
      </c>
      <c r="F5" s="12">
        <f>PMT(E5,D5,C5,B5)*-1</f>
        <v>653.214084853991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7"/>
  <sheetViews>
    <sheetView zoomScale="270" zoomScaleNormal="270" topLeftCell="A10" workbookViewId="0">
      <selection activeCell="B17" sqref="B17"/>
    </sheetView>
  </sheetViews>
  <sheetFormatPr defaultColWidth="8.8" defaultRowHeight="15.75" outlineLevelCol="1"/>
  <cols>
    <col min="1" max="1" width="22.5" customWidth="1"/>
    <col min="2" max="2" width="13.6"/>
    <col min="3" max="3" width="12.5"/>
  </cols>
  <sheetData>
    <row r="1" spans="1:2">
      <c r="A1" s="2" t="s">
        <v>63</v>
      </c>
      <c r="B1" s="2"/>
    </row>
    <row r="2" spans="1:2">
      <c r="A2" t="s">
        <v>64</v>
      </c>
      <c r="B2" s="3">
        <v>150000</v>
      </c>
    </row>
    <row r="3" spans="1:2">
      <c r="A3" t="s">
        <v>65</v>
      </c>
      <c r="B3" s="3">
        <v>15000</v>
      </c>
    </row>
    <row r="4" spans="1:2">
      <c r="A4" t="s">
        <v>66</v>
      </c>
      <c r="B4">
        <v>360</v>
      </c>
    </row>
    <row r="5" spans="1:2">
      <c r="A5" t="s">
        <v>61</v>
      </c>
      <c r="B5" s="4">
        <v>0.02</v>
      </c>
    </row>
    <row r="6" spans="1:2">
      <c r="A6" t="s">
        <v>52</v>
      </c>
      <c r="B6" s="3">
        <v>135000</v>
      </c>
    </row>
    <row r="7" spans="1:2">
      <c r="A7" t="s">
        <v>55</v>
      </c>
      <c r="B7" s="5">
        <f>PMT(B5,B4,B6)*-1</f>
        <v>2702.16595876439</v>
      </c>
    </row>
    <row r="8" spans="1:2">
      <c r="A8" t="s">
        <v>67</v>
      </c>
      <c r="B8" s="3">
        <f>(B4*B7)+B3</f>
        <v>987779.745155182</v>
      </c>
    </row>
    <row r="9" spans="1:2">
      <c r="A9" t="s">
        <v>68</v>
      </c>
      <c r="B9" s="3">
        <f>B8-B2</f>
        <v>837779.745155182</v>
      </c>
    </row>
    <row r="11" spans="1:2">
      <c r="A11" t="s">
        <v>69</v>
      </c>
      <c r="B11" s="3">
        <v>1000000</v>
      </c>
    </row>
    <row r="12" spans="1:2">
      <c r="A12" t="s">
        <v>70</v>
      </c>
      <c r="B12" s="3">
        <v>50</v>
      </c>
    </row>
    <row r="13" spans="1:2">
      <c r="A13" t="s">
        <v>71</v>
      </c>
      <c r="B13">
        <v>360</v>
      </c>
    </row>
    <row r="14" spans="1:2">
      <c r="A14" t="s">
        <v>72</v>
      </c>
      <c r="B14" s="6">
        <v>0.0068</v>
      </c>
    </row>
    <row r="15" spans="1:2">
      <c r="A15" t="s">
        <v>73</v>
      </c>
      <c r="B15" s="5">
        <f>PMT(B14,B13,B12,B11)*-1</f>
        <v>649.861814650909</v>
      </c>
    </row>
    <row r="16" spans="1:2">
      <c r="A16" t="s">
        <v>74</v>
      </c>
      <c r="B16" s="3">
        <f>B15*B13+B12</f>
        <v>234000.253274327</v>
      </c>
    </row>
    <row r="17" spans="1:2">
      <c r="A17" t="s">
        <v>75</v>
      </c>
      <c r="B17" s="3">
        <f>B11-B16</f>
        <v>765999.746725673</v>
      </c>
    </row>
  </sheetData>
  <mergeCells count="1">
    <mergeCell ref="A1:B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"/>
  <sheetViews>
    <sheetView zoomScale="250" zoomScaleNormal="250" topLeftCell="B1" workbookViewId="0">
      <selection activeCell="C4" sqref="C4"/>
    </sheetView>
  </sheetViews>
  <sheetFormatPr defaultColWidth="8.8" defaultRowHeight="15.75" outlineLevelRow="3" outlineLevelCol="3"/>
  <cols>
    <col min="1" max="1" width="14.1" customWidth="1"/>
    <col min="2" max="2" width="14.7" customWidth="1"/>
    <col min="3" max="3" width="15.5" customWidth="1"/>
    <col min="4" max="4" width="11.9" customWidth="1"/>
  </cols>
  <sheetData>
    <row r="1" spans="1:4">
      <c r="A1" t="s">
        <v>76</v>
      </c>
      <c r="B1" t="s">
        <v>77</v>
      </c>
      <c r="C1" t="s">
        <v>78</v>
      </c>
      <c r="D1" t="s">
        <v>79</v>
      </c>
    </row>
    <row r="2" spans="1:3">
      <c r="A2" s="1">
        <v>43466</v>
      </c>
      <c r="B2" s="1">
        <v>43831</v>
      </c>
      <c r="C2">
        <f>DATEDIF(A2,B2,"d")</f>
        <v>365</v>
      </c>
    </row>
    <row r="3" spans="1:3">
      <c r="A3" s="1">
        <f ca="1">TODAY()</f>
        <v>43655</v>
      </c>
      <c r="B3" s="1">
        <v>43831</v>
      </c>
      <c r="C3">
        <f ca="1">DATEDIF(A3,B3,"d")</f>
        <v>176</v>
      </c>
    </row>
    <row r="4" spans="1:3">
      <c r="A4" s="1">
        <f ca="1">TODAY()</f>
        <v>43655</v>
      </c>
      <c r="B4" s="1">
        <v>43636</v>
      </c>
      <c r="C4">
        <f ca="1">DATEDIF(A4,B4,"d")</f>
        <v>-19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Planilha1</vt:lpstr>
      <vt:lpstr>Planilha2</vt:lpstr>
      <vt:lpstr>Planilha3</vt:lpstr>
      <vt:lpstr>Planilha4</vt:lpstr>
      <vt:lpstr>Planilha5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marco</cp:lastModifiedBy>
  <dcterms:created xsi:type="dcterms:W3CDTF">2019-06-10T06:38:00Z</dcterms:created>
  <dcterms:modified xsi:type="dcterms:W3CDTF">2019-07-09T20:48:54Z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1033-11.1.0.8722</vt:lpwstr>
  </property>
</Properties>
</file>